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athanodhong/Desktop/"/>
    </mc:Choice>
  </mc:AlternateContent>
  <xr:revisionPtr revIDLastSave="0" documentId="8_{094DFCB2-94B7-0540-B7BA-1812EEBECBB3}" xr6:coauthVersionLast="33" xr6:coauthVersionMax="33" xr10:uidLastSave="{00000000-0000-0000-0000-000000000000}"/>
  <bookViews>
    <workbookView xWindow="0" yWindow="0" windowWidth="28800" windowHeight="18000" activeTab="1" xr2:uid="{F46D5FF0-2371-498E-879C-CF285F37504F}"/>
  </bookViews>
  <sheets>
    <sheet name="names" sheetId="1" r:id="rId1"/>
    <sheet name="name tags" sheetId="4" r:id="rId2"/>
    <sheet name="hotelquot" sheetId="3" r:id="rId3"/>
    <sheet name="itineraries" sheetId="2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4" l="1"/>
  <c r="A26" i="4" l="1"/>
  <c r="A24" i="1" l="1"/>
  <c r="A25" i="1" s="1"/>
  <c r="A26" i="1" s="1"/>
  <c r="A27" i="1" s="1"/>
  <c r="A28" i="1" s="1"/>
  <c r="A29" i="1" s="1"/>
  <c r="A24" i="2"/>
  <c r="A23" i="2"/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7" i="4" s="1"/>
  <c r="A28" i="4" s="1"/>
  <c r="A3" i="1" l="1"/>
  <c r="G8" i="3" l="1"/>
  <c r="G3" i="3"/>
  <c r="K9" i="3" l="1"/>
  <c r="J9" i="3" l="1"/>
  <c r="I8" i="3"/>
  <c r="I5" i="3"/>
  <c r="I4" i="3"/>
  <c r="I3" i="3"/>
  <c r="C9" i="3" l="1"/>
  <c r="E3" i="3"/>
  <c r="G7" i="3"/>
  <c r="G5" i="3"/>
  <c r="G4" i="3"/>
  <c r="E5" i="3"/>
  <c r="E4" i="3"/>
  <c r="C8" i="3"/>
  <c r="C7" i="3"/>
  <c r="C3" i="3"/>
  <c r="C5" i="3"/>
  <c r="C4" i="3"/>
  <c r="E7" i="3" l="1"/>
  <c r="E8" i="3" s="1"/>
  <c r="G9" i="3"/>
  <c r="C6" i="3"/>
  <c r="A4" i="1"/>
  <c r="A5" i="1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1" l="1"/>
  <c r="A17" i="1" s="1"/>
  <c r="A16" i="2"/>
  <c r="A17" i="2" s="1"/>
  <c r="A18" i="2" s="1"/>
  <c r="A19" i="2" s="1"/>
  <c r="A20" i="2" s="1"/>
  <c r="A21" i="2" s="1"/>
  <c r="A22" i="2" l="1"/>
  <c r="A25" i="2" s="1"/>
  <c r="A26" i="2" l="1"/>
  <c r="A27" i="2" s="1"/>
  <c r="A28" i="2" s="1"/>
  <c r="A18" i="1"/>
  <c r="A19" i="1" s="1"/>
  <c r="A20" i="1" s="1"/>
  <c r="A21" i="1" s="1"/>
  <c r="A22" i="1" l="1"/>
  <c r="A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user1</author>
  </authors>
  <commentList>
    <comment ref="E6" authorId="0" shapeId="0" xr:uid="{76D68B55-356D-47BF-8BE8-E0400A393102}">
      <text>
        <r>
          <rPr>
            <b/>
            <sz val="9"/>
            <color indexed="81"/>
            <rFont val="Tahoma"/>
            <family val="2"/>
          </rPr>
          <t>user1:</t>
        </r>
        <r>
          <rPr>
            <sz val="9"/>
            <color indexed="81"/>
            <rFont val="Tahoma"/>
            <family val="2"/>
          </rPr>
          <t xml:space="preserve">
The quotation did not include VAT but perhaps it was tax included; it does not say</t>
        </r>
      </text>
    </comment>
    <comment ref="G6" authorId="0" shapeId="0" xr:uid="{15E5AB17-127D-43DA-8E2D-B29774710B06}">
      <text>
        <r>
          <rPr>
            <b/>
            <sz val="9"/>
            <color indexed="81"/>
            <rFont val="Tahoma"/>
            <family val="2"/>
          </rPr>
          <t>user1:</t>
        </r>
        <r>
          <rPr>
            <sz val="9"/>
            <color indexed="81"/>
            <rFont val="Tahoma"/>
            <family val="2"/>
          </rPr>
          <t xml:space="preserve">
did not include VAT</t>
        </r>
      </text>
    </comment>
    <comment ref="I6" authorId="0" shapeId="0" xr:uid="{B6752A0A-2D4C-4000-A2DB-19225DFBB0A5}">
      <text>
        <r>
          <rPr>
            <b/>
            <sz val="9"/>
            <color indexed="81"/>
            <rFont val="Tahoma"/>
            <family val="2"/>
          </rPr>
          <t>user1:</t>
        </r>
        <r>
          <rPr>
            <sz val="9"/>
            <color indexed="81"/>
            <rFont val="Tahoma"/>
            <family val="2"/>
          </rPr>
          <t xml:space="preserve">
did not include VAT</t>
        </r>
      </text>
    </comment>
    <comment ref="E8" authorId="0" shapeId="0" xr:uid="{95A8A443-E3CD-4BF6-8971-F8BF18C5A487}">
      <text>
        <r>
          <rPr>
            <b/>
            <sz val="9"/>
            <color indexed="81"/>
            <rFont val="Tahoma"/>
            <family val="2"/>
          </rPr>
          <t>user1:</t>
        </r>
        <r>
          <rPr>
            <sz val="9"/>
            <color indexed="81"/>
            <rFont val="Tahoma"/>
            <family val="2"/>
          </rPr>
          <t xml:space="preserve">
Includes airport transportation; has a gym, swimming pool</t>
        </r>
      </text>
    </comment>
    <comment ref="G8" authorId="0" shapeId="0" xr:uid="{0260CEFC-075F-430E-B108-24906B8A8AB5}">
      <text>
        <r>
          <rPr>
            <b/>
            <sz val="9"/>
            <color indexed="81"/>
            <rFont val="Tahoma"/>
            <family val="2"/>
          </rPr>
          <t>user1:</t>
        </r>
        <r>
          <rPr>
            <sz val="9"/>
            <color indexed="81"/>
            <rFont val="Tahoma"/>
            <family val="2"/>
          </rPr>
          <t xml:space="preserve">
This one includes buffet dinner as well. 
Projector: 450/ day</t>
        </r>
      </text>
    </comment>
    <comment ref="J9" authorId="0" shapeId="0" xr:uid="{FF20106A-0D31-4779-87C7-42B6675B0627}">
      <text>
        <r>
          <rPr>
            <b/>
            <sz val="9"/>
            <color indexed="81"/>
            <rFont val="Tahoma"/>
            <family val="2"/>
          </rPr>
          <t>user1:</t>
        </r>
        <r>
          <rPr>
            <sz val="9"/>
            <color indexed="81"/>
            <rFont val="Tahoma"/>
            <family val="2"/>
          </rPr>
          <t xml:space="preserve">
airport included as well as taxes
</t>
        </r>
      </text>
    </comment>
    <comment ref="K9" authorId="0" shapeId="0" xr:uid="{2D0F496F-3E19-497A-B19F-A1E4B9963A27}">
      <text>
        <r>
          <rPr>
            <b/>
            <sz val="9"/>
            <color indexed="81"/>
            <rFont val="Tahoma"/>
            <charset val="1"/>
          </rPr>
          <t>user1:</t>
        </r>
        <r>
          <rPr>
            <sz val="9"/>
            <color indexed="81"/>
            <rFont val="Tahoma"/>
            <charset val="1"/>
          </rPr>
          <t xml:space="preserve">
Includes air port transport as well. They do not mention VAT</t>
        </r>
      </text>
    </comment>
  </commentList>
</comments>
</file>

<file path=xl/sharedStrings.xml><?xml version="1.0" encoding="utf-8"?>
<sst xmlns="http://schemas.openxmlformats.org/spreadsheetml/2006/main" count="363" uniqueCount="134">
  <si>
    <t>Folorunso</t>
  </si>
  <si>
    <t>Akinseye</t>
  </si>
  <si>
    <t>Tignegre</t>
  </si>
  <si>
    <t>Bouba</t>
  </si>
  <si>
    <t>Traore</t>
  </si>
  <si>
    <t>Felix</t>
  </si>
  <si>
    <t>Badolo</t>
  </si>
  <si>
    <t>Augustine</t>
  </si>
  <si>
    <t>Ayantunde</t>
  </si>
  <si>
    <t>Nurudeen</t>
  </si>
  <si>
    <t>Abdul Rahman</t>
  </si>
  <si>
    <t>Francis</t>
  </si>
  <si>
    <t>Muthoni</t>
  </si>
  <si>
    <t>Saaka</t>
  </si>
  <si>
    <t>John</t>
  </si>
  <si>
    <t>Nzungize</t>
  </si>
  <si>
    <t xml:space="preserve">Irmgard </t>
  </si>
  <si>
    <t>Hoeschle-Zeledon</t>
  </si>
  <si>
    <t>Jean-Baptiste</t>
  </si>
  <si>
    <t>Jonathan</t>
  </si>
  <si>
    <t>Odhong</t>
  </si>
  <si>
    <t>Meeting Accra 6-8 June: Planning of work and budget</t>
  </si>
  <si>
    <t>Zemadim</t>
  </si>
  <si>
    <t>Birhanu</t>
  </si>
  <si>
    <t>ILRI</t>
  </si>
  <si>
    <t>ICRISAT</t>
  </si>
  <si>
    <t>IITA</t>
  </si>
  <si>
    <t>WorldVeg</t>
  </si>
  <si>
    <t>SARI</t>
  </si>
  <si>
    <t>Gundula</t>
  </si>
  <si>
    <t>Fischer</t>
  </si>
  <si>
    <t>Fred</t>
  </si>
  <si>
    <t>Kizito</t>
  </si>
  <si>
    <t>Mahaama</t>
  </si>
  <si>
    <t>Baloua</t>
  </si>
  <si>
    <t>Charity</t>
  </si>
  <si>
    <t>Osei</t>
  </si>
  <si>
    <t>Jeroen</t>
  </si>
  <si>
    <t>Groot</t>
  </si>
  <si>
    <t>Zenebe</t>
  </si>
  <si>
    <t>Adimassu</t>
  </si>
  <si>
    <t>Bekele</t>
  </si>
  <si>
    <t>Kotu</t>
  </si>
  <si>
    <t>UDS</t>
  </si>
  <si>
    <t>IWMI</t>
  </si>
  <si>
    <t>Bougouna</t>
  </si>
  <si>
    <t>Sogoba</t>
  </si>
  <si>
    <t>AMEDD</t>
  </si>
  <si>
    <t>STEPRI</t>
  </si>
  <si>
    <t>WUR</t>
  </si>
  <si>
    <t>CIAT</t>
  </si>
  <si>
    <t>arrivals</t>
  </si>
  <si>
    <t>confirmed</t>
  </si>
  <si>
    <t>my grand hotel</t>
  </si>
  <si>
    <t>accommodation</t>
  </si>
  <si>
    <t>conference package</t>
  </si>
  <si>
    <t>cocktail</t>
  </si>
  <si>
    <t>per unit</t>
  </si>
  <si>
    <t xml:space="preserve">VAT </t>
  </si>
  <si>
    <t>Tourism Levy</t>
  </si>
  <si>
    <t>M-Plaza</t>
  </si>
  <si>
    <t>Hill Palace</t>
  </si>
  <si>
    <t>TOTAL</t>
  </si>
  <si>
    <t>USD</t>
  </si>
  <si>
    <t>Quotation for 40 persons</t>
  </si>
  <si>
    <t>Swiss spirit</t>
  </si>
  <si>
    <t>Best Western</t>
  </si>
  <si>
    <t>Sugri</t>
  </si>
  <si>
    <t>Alisa</t>
  </si>
  <si>
    <t>Shaibu</t>
  </si>
  <si>
    <t xml:space="preserve">Michael </t>
  </si>
  <si>
    <t>Abberton</t>
  </si>
  <si>
    <t>Bedi</t>
  </si>
  <si>
    <t>Weseh</t>
  </si>
  <si>
    <t>Addah</t>
  </si>
  <si>
    <t>Sadat</t>
  </si>
  <si>
    <t>Linda</t>
  </si>
  <si>
    <t>Neequaye</t>
  </si>
  <si>
    <t>arrival date</t>
  </si>
  <si>
    <t>arrival time</t>
  </si>
  <si>
    <t>flight</t>
  </si>
  <si>
    <t>AW211</t>
  </si>
  <si>
    <t>departure date</t>
  </si>
  <si>
    <t>departure time</t>
  </si>
  <si>
    <t>AW214</t>
  </si>
  <si>
    <t>KQ503</t>
  </si>
  <si>
    <t>is already in the country</t>
  </si>
  <si>
    <t>KQ 504</t>
  </si>
  <si>
    <t>KL589</t>
  </si>
  <si>
    <t>KL590</t>
  </si>
  <si>
    <t>Mali</t>
  </si>
  <si>
    <t>Ghana</t>
  </si>
  <si>
    <t>first name</t>
  </si>
  <si>
    <t>surname</t>
  </si>
  <si>
    <t>Tanzania</t>
  </si>
  <si>
    <t>Rwanda</t>
  </si>
  <si>
    <t>Nigeria</t>
  </si>
  <si>
    <t>Netherlands</t>
  </si>
  <si>
    <t>Nebie</t>
  </si>
  <si>
    <t>Lieven</t>
  </si>
  <si>
    <t>Claessens</t>
  </si>
  <si>
    <t>Issah</t>
  </si>
  <si>
    <t>Affiliation</t>
  </si>
  <si>
    <t>First name</t>
  </si>
  <si>
    <t>Surname</t>
  </si>
  <si>
    <t>HF501</t>
  </si>
  <si>
    <t>Asky (KP)-22</t>
  </si>
  <si>
    <t>KP22Q</t>
  </si>
  <si>
    <t>ARI</t>
  </si>
  <si>
    <t>Salifu</t>
  </si>
  <si>
    <t>Kano, Nigeria</t>
  </si>
  <si>
    <t>AW163</t>
  </si>
  <si>
    <t>AW164</t>
  </si>
  <si>
    <t>AW161</t>
  </si>
  <si>
    <t>AW162</t>
  </si>
  <si>
    <t>AW165</t>
  </si>
  <si>
    <t>AW166</t>
  </si>
  <si>
    <t>Accra</t>
  </si>
  <si>
    <t>Burkina Faso</t>
  </si>
  <si>
    <t>Country</t>
  </si>
  <si>
    <t>AW221</t>
  </si>
  <si>
    <t>AW220</t>
  </si>
  <si>
    <t>AW227</t>
  </si>
  <si>
    <t>AW226</t>
  </si>
  <si>
    <t>arrival palace hotel</t>
  </si>
  <si>
    <t>departure palace hotel</t>
  </si>
  <si>
    <t>Mahama</t>
  </si>
  <si>
    <t>number of nights</t>
  </si>
  <si>
    <t>Will be collected from airport by IITA</t>
  </si>
  <si>
    <t>Sleeps the night of 8th June in hotel close to airport</t>
  </si>
  <si>
    <t>17 persons 4 nights in the hill palace hotel</t>
  </si>
  <si>
    <t>1 person 1 night close to airport</t>
  </si>
  <si>
    <t>arrives a few days early</t>
  </si>
  <si>
    <t>9 persons of 3 nights in the Hill Palace 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</si>
</sst>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4" fontId="0" fillId="0" borderId="0" xfId="0" applyNumberFormat="1"/>
    <xf numFmtId="4" fontId="0" fillId="0" borderId="0" xfId="0" applyNumberFormat="1" applyBorder="1"/>
    <xf numFmtId="0" fontId="0" fillId="0" borderId="3" xfId="0" applyBorder="1"/>
    <xf numFmtId="4" fontId="0" fillId="0" borderId="2" xfId="0" applyNumberFormat="1" applyBorder="1"/>
    <xf numFmtId="4" fontId="0" fillId="0" borderId="3" xfId="0" applyNumberFormat="1" applyBorder="1"/>
    <xf numFmtId="4" fontId="0" fillId="0" borderId="4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0" borderId="1" xfId="0" applyFill="1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0" fontId="0" fillId="0" borderId="1" xfId="0" applyFill="1" applyBorder="1" applyAlignment="1">
      <alignment wrapText="1"/>
    </xf>
    <xf numFmtId="0" fontId="0" fillId="3" borderId="0" xfId="0" applyFill="1"/>
    <xf numFmtId="4" fontId="0" fillId="2" borderId="2" xfId="0" applyNumberFormat="1" applyFill="1" applyBorder="1"/>
    <xf numFmtId="4" fontId="0" fillId="2" borderId="3" xfId="0" applyNumberFormat="1" applyFill="1" applyBorder="1"/>
    <xf numFmtId="4" fontId="0" fillId="2" borderId="4" xfId="0" applyNumberFormat="1" applyFill="1" applyBorder="1"/>
    <xf numFmtId="4" fontId="0" fillId="2" borderId="1" xfId="0" applyNumberFormat="1" applyFill="1" applyBorder="1"/>
    <xf numFmtId="16" fontId="0" fillId="2" borderId="0" xfId="0" applyNumberFormat="1" applyFill="1"/>
    <xf numFmtId="18" fontId="0" fillId="2" borderId="0" xfId="0" applyNumberFormat="1" applyFill="1"/>
    <xf numFmtId="16" fontId="0" fillId="2" borderId="0" xfId="0" applyNumberFormat="1" applyFill="1" applyAlignment="1">
      <alignment wrapText="1"/>
    </xf>
    <xf numFmtId="20" fontId="0" fillId="2" borderId="0" xfId="0" applyNumberFormat="1" applyFill="1"/>
    <xf numFmtId="0" fontId="0" fillId="2" borderId="0" xfId="0" applyFill="1" applyAlignment="1">
      <alignment horizontal="left" wrapText="1"/>
    </xf>
    <xf numFmtId="0" fontId="0" fillId="2" borderId="0" xfId="0" applyFill="1" applyBorder="1"/>
    <xf numFmtId="16" fontId="0" fillId="2" borderId="0" xfId="0" applyNumberFormat="1" applyFill="1" applyBorder="1"/>
    <xf numFmtId="20" fontId="0" fillId="2" borderId="0" xfId="0" applyNumberFormat="1" applyFill="1" applyBorder="1"/>
    <xf numFmtId="0" fontId="0" fillId="0" borderId="0" xfId="0" applyBorder="1"/>
    <xf numFmtId="18" fontId="0" fillId="2" borderId="0" xfId="0" applyNumberFormat="1" applyFill="1" applyBorder="1"/>
    <xf numFmtId="15" fontId="5" fillId="4" borderId="0" xfId="0" applyNumberFormat="1" applyFont="1" applyFill="1" applyBorder="1"/>
    <xf numFmtId="20" fontId="5" fillId="4" borderId="0" xfId="0" applyNumberFormat="1" applyFont="1" applyFill="1" applyBorder="1" applyAlignment="1">
      <alignment horizontal="center" vertical="center"/>
    </xf>
    <xf numFmtId="15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/>
    <xf numFmtId="16" fontId="0" fillId="2" borderId="0" xfId="0" applyNumberFormat="1" applyFill="1" applyBorder="1" applyAlignment="1">
      <alignment wrapText="1"/>
    </xf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16" fontId="0" fillId="4" borderId="0" xfId="0" applyNumberFormat="1" applyFill="1" applyBorder="1" applyAlignment="1">
      <alignment horizontal="center"/>
    </xf>
    <xf numFmtId="16" fontId="0" fillId="4" borderId="0" xfId="0" applyNumberFormat="1" applyFill="1" applyBorder="1" applyAlignment="1">
      <alignment horizontal="right"/>
    </xf>
    <xf numFmtId="0" fontId="0" fillId="3" borderId="9" xfId="0" applyFill="1" applyBorder="1"/>
    <xf numFmtId="0" fontId="0" fillId="3" borderId="10" xfId="0" applyFill="1" applyBorder="1"/>
    <xf numFmtId="0" fontId="0" fillId="3" borderId="3" xfId="0" applyFill="1" applyBorder="1"/>
    <xf numFmtId="0" fontId="0" fillId="3" borderId="4" xfId="0" applyFill="1" applyBorder="1"/>
    <xf numFmtId="16" fontId="0" fillId="0" borderId="0" xfId="0" applyNumberFormat="1"/>
    <xf numFmtId="20" fontId="0" fillId="2" borderId="0" xfId="0" applyNumberFormat="1" applyFill="1" applyBorder="1" applyAlignment="1">
      <alignment horizontal="center" vertical="center"/>
    </xf>
    <xf numFmtId="16" fontId="0" fillId="4" borderId="0" xfId="0" applyNumberFormat="1" applyFill="1" applyBorder="1"/>
    <xf numFmtId="16" fontId="0" fillId="4" borderId="0" xfId="0" applyNumberFormat="1" applyFill="1"/>
    <xf numFmtId="20" fontId="0" fillId="4" borderId="0" xfId="0" applyNumberFormat="1" applyFill="1" applyBorder="1" applyAlignment="1">
      <alignment horizontal="center"/>
    </xf>
    <xf numFmtId="16" fontId="0" fillId="3" borderId="0" xfId="0" applyNumberFormat="1" applyFill="1"/>
    <xf numFmtId="0" fontId="0" fillId="0" borderId="0" xfId="0" applyAlignment="1">
      <alignment wrapText="1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F8F9B-8811-431F-ABBA-5642838E33D6}">
  <dimension ref="A1:J34"/>
  <sheetViews>
    <sheetView workbookViewId="0"/>
  </sheetViews>
  <sheetFormatPr baseColWidth="10" defaultColWidth="8.83203125" defaultRowHeight="15" x14ac:dyDescent="0.2"/>
  <cols>
    <col min="2" max="2" width="13.1640625" customWidth="1"/>
    <col min="3" max="3" width="17.5" customWidth="1"/>
    <col min="4" max="4" width="10.5" customWidth="1"/>
    <col min="6" max="6" width="13" customWidth="1"/>
    <col min="7" max="7" width="12.83203125" customWidth="1"/>
    <col min="8" max="8" width="10.1640625" customWidth="1"/>
  </cols>
  <sheetData>
    <row r="1" spans="1:10" x14ac:dyDescent="0.2">
      <c r="A1" t="s">
        <v>21</v>
      </c>
    </row>
    <row r="2" spans="1:10" ht="45" x14ac:dyDescent="0.2">
      <c r="B2" t="s">
        <v>92</v>
      </c>
      <c r="C2" t="s">
        <v>93</v>
      </c>
      <c r="D2" t="s">
        <v>102</v>
      </c>
      <c r="E2" t="s">
        <v>52</v>
      </c>
      <c r="G2" t="s">
        <v>124</v>
      </c>
      <c r="H2" s="52" t="s">
        <v>125</v>
      </c>
      <c r="I2" s="52" t="s">
        <v>127</v>
      </c>
    </row>
    <row r="3" spans="1:10" x14ac:dyDescent="0.2">
      <c r="A3" s="17">
        <f>1</f>
        <v>1</v>
      </c>
      <c r="B3" s="17" t="s">
        <v>10</v>
      </c>
      <c r="C3" s="17" t="s">
        <v>9</v>
      </c>
      <c r="D3" s="17" t="s">
        <v>26</v>
      </c>
      <c r="E3" s="17">
        <v>1</v>
      </c>
      <c r="F3" s="17" t="s">
        <v>91</v>
      </c>
      <c r="G3" s="46">
        <v>43256</v>
      </c>
      <c r="H3" s="46">
        <v>43260</v>
      </c>
      <c r="I3" s="17">
        <v>4</v>
      </c>
    </row>
    <row r="4" spans="1:10" x14ac:dyDescent="0.2">
      <c r="A4" s="17">
        <f t="shared" ref="A4:A11" si="0">A3+1</f>
        <v>2</v>
      </c>
      <c r="B4" s="17" t="s">
        <v>7</v>
      </c>
      <c r="C4" s="17" t="s">
        <v>8</v>
      </c>
      <c r="D4" s="17" t="s">
        <v>24</v>
      </c>
      <c r="E4" s="17">
        <v>1</v>
      </c>
      <c r="F4" s="17" t="s">
        <v>91</v>
      </c>
      <c r="G4" s="46">
        <v>43256</v>
      </c>
      <c r="H4" s="46">
        <v>43260</v>
      </c>
      <c r="I4" s="17">
        <v>4</v>
      </c>
    </row>
    <row r="5" spans="1:10" x14ac:dyDescent="0.2">
      <c r="A5" s="17">
        <f t="shared" si="0"/>
        <v>3</v>
      </c>
      <c r="B5" s="17" t="s">
        <v>34</v>
      </c>
      <c r="C5" s="17" t="s">
        <v>98</v>
      </c>
      <c r="D5" s="17" t="s">
        <v>25</v>
      </c>
      <c r="E5" s="17">
        <v>1</v>
      </c>
      <c r="F5" s="17" t="s">
        <v>90</v>
      </c>
      <c r="G5" s="46">
        <v>43256</v>
      </c>
      <c r="H5" s="46">
        <v>43260</v>
      </c>
      <c r="I5" s="17">
        <v>4</v>
      </c>
    </row>
    <row r="6" spans="1:10" x14ac:dyDescent="0.2">
      <c r="A6" s="17">
        <f t="shared" si="0"/>
        <v>4</v>
      </c>
      <c r="B6" s="17" t="s">
        <v>72</v>
      </c>
      <c r="C6" s="17" t="s">
        <v>69</v>
      </c>
      <c r="D6" s="17" t="s">
        <v>26</v>
      </c>
      <c r="E6" s="17">
        <v>1</v>
      </c>
      <c r="F6" s="17" t="s">
        <v>91</v>
      </c>
      <c r="G6" s="46">
        <v>43256</v>
      </c>
      <c r="H6" s="46">
        <v>43260</v>
      </c>
      <c r="I6" s="17">
        <v>4</v>
      </c>
    </row>
    <row r="7" spans="1:10" x14ac:dyDescent="0.2">
      <c r="A7" s="17">
        <f t="shared" si="0"/>
        <v>5</v>
      </c>
      <c r="B7" s="17" t="s">
        <v>41</v>
      </c>
      <c r="C7" s="17" t="s">
        <v>42</v>
      </c>
      <c r="D7" s="17" t="s">
        <v>26</v>
      </c>
      <c r="E7" s="17">
        <v>1</v>
      </c>
      <c r="F7" s="17" t="s">
        <v>91</v>
      </c>
      <c r="G7" s="46">
        <v>43256</v>
      </c>
      <c r="H7" s="46">
        <v>43260</v>
      </c>
      <c r="I7" s="17">
        <v>4</v>
      </c>
    </row>
    <row r="8" spans="1:10" x14ac:dyDescent="0.2">
      <c r="A8" s="17">
        <f t="shared" si="0"/>
        <v>6</v>
      </c>
      <c r="B8" s="17" t="s">
        <v>3</v>
      </c>
      <c r="C8" s="17" t="s">
        <v>4</v>
      </c>
      <c r="D8" s="17" t="s">
        <v>25</v>
      </c>
      <c r="E8" s="17">
        <v>1</v>
      </c>
      <c r="F8" s="17" t="s">
        <v>90</v>
      </c>
      <c r="G8" s="46">
        <v>43256</v>
      </c>
      <c r="H8" s="46">
        <v>43260</v>
      </c>
      <c r="I8" s="17">
        <v>4</v>
      </c>
    </row>
    <row r="9" spans="1:10" x14ac:dyDescent="0.2">
      <c r="A9" s="17">
        <f t="shared" si="0"/>
        <v>7</v>
      </c>
      <c r="B9" s="17" t="s">
        <v>45</v>
      </c>
      <c r="C9" s="17" t="s">
        <v>46</v>
      </c>
      <c r="D9" s="17" t="s">
        <v>47</v>
      </c>
      <c r="E9" s="17">
        <v>1</v>
      </c>
      <c r="F9" s="17" t="s">
        <v>90</v>
      </c>
      <c r="G9" s="46">
        <v>43256</v>
      </c>
      <c r="H9" s="46">
        <v>43260</v>
      </c>
      <c r="I9" s="17">
        <v>4</v>
      </c>
    </row>
    <row r="10" spans="1:10" x14ac:dyDescent="0.2">
      <c r="A10" s="17">
        <f t="shared" si="0"/>
        <v>8</v>
      </c>
      <c r="B10" s="17" t="s">
        <v>35</v>
      </c>
      <c r="C10" s="17" t="s">
        <v>36</v>
      </c>
      <c r="D10" s="17" t="s">
        <v>48</v>
      </c>
      <c r="E10" s="17">
        <v>1</v>
      </c>
      <c r="F10" s="17" t="s">
        <v>91</v>
      </c>
      <c r="G10" s="49">
        <v>43257</v>
      </c>
      <c r="H10" s="49">
        <v>43259</v>
      </c>
      <c r="I10" s="17">
        <v>3</v>
      </c>
    </row>
    <row r="11" spans="1:10" x14ac:dyDescent="0.2">
      <c r="A11" s="17">
        <f t="shared" si="0"/>
        <v>9</v>
      </c>
      <c r="B11" s="17" t="s">
        <v>5</v>
      </c>
      <c r="C11" s="17" t="s">
        <v>6</v>
      </c>
      <c r="D11" s="17" t="s">
        <v>25</v>
      </c>
      <c r="E11" s="17">
        <v>1</v>
      </c>
      <c r="F11" s="17" t="s">
        <v>90</v>
      </c>
      <c r="G11" s="46">
        <v>43256</v>
      </c>
      <c r="H11" s="46">
        <v>43260</v>
      </c>
      <c r="I11" s="17">
        <v>4</v>
      </c>
    </row>
    <row r="12" spans="1:10" x14ac:dyDescent="0.2">
      <c r="A12" s="17">
        <f t="shared" ref="A12:A29" si="1">A11+1</f>
        <v>10</v>
      </c>
      <c r="B12" s="17" t="s">
        <v>0</v>
      </c>
      <c r="C12" s="17" t="s">
        <v>1</v>
      </c>
      <c r="D12" s="17" t="s">
        <v>25</v>
      </c>
      <c r="E12" s="17">
        <v>1</v>
      </c>
      <c r="F12" s="17" t="s">
        <v>110</v>
      </c>
      <c r="G12" s="46">
        <v>43256</v>
      </c>
      <c r="H12" s="49">
        <v>43259</v>
      </c>
      <c r="I12">
        <v>3</v>
      </c>
      <c r="J12" t="s">
        <v>129</v>
      </c>
    </row>
    <row r="13" spans="1:10" x14ac:dyDescent="0.2">
      <c r="A13" s="17">
        <f t="shared" si="1"/>
        <v>11</v>
      </c>
      <c r="B13" s="17" t="s">
        <v>11</v>
      </c>
      <c r="C13" s="17" t="s">
        <v>12</v>
      </c>
      <c r="D13" s="17" t="s">
        <v>26</v>
      </c>
      <c r="E13" s="17">
        <v>1</v>
      </c>
      <c r="F13" s="17" t="s">
        <v>94</v>
      </c>
      <c r="G13" s="46">
        <v>43256</v>
      </c>
      <c r="H13" s="49">
        <v>43259</v>
      </c>
      <c r="I13" s="17">
        <v>3</v>
      </c>
    </row>
    <row r="14" spans="1:10" x14ac:dyDescent="0.2">
      <c r="A14" s="17">
        <f t="shared" si="1"/>
        <v>12</v>
      </c>
      <c r="B14" s="17" t="s">
        <v>31</v>
      </c>
      <c r="C14" s="17" t="s">
        <v>32</v>
      </c>
      <c r="D14" s="17" t="s">
        <v>50</v>
      </c>
      <c r="E14" s="17">
        <v>1</v>
      </c>
      <c r="F14" s="17" t="s">
        <v>95</v>
      </c>
      <c r="G14" s="46">
        <v>43256</v>
      </c>
      <c r="H14" s="49">
        <v>43259</v>
      </c>
      <c r="I14" s="17">
        <v>3</v>
      </c>
    </row>
    <row r="15" spans="1:10" x14ac:dyDescent="0.2">
      <c r="A15" s="17">
        <f t="shared" si="1"/>
        <v>13</v>
      </c>
      <c r="B15" s="17" t="s">
        <v>29</v>
      </c>
      <c r="C15" s="17" t="s">
        <v>30</v>
      </c>
      <c r="D15" s="17" t="s">
        <v>26</v>
      </c>
      <c r="E15" s="17">
        <v>1</v>
      </c>
      <c r="F15" s="17" t="s">
        <v>94</v>
      </c>
      <c r="G15" s="46">
        <v>43256</v>
      </c>
      <c r="H15" s="49">
        <v>43259</v>
      </c>
      <c r="I15" s="17">
        <v>3</v>
      </c>
    </row>
    <row r="16" spans="1:10" x14ac:dyDescent="0.2">
      <c r="A16" s="17">
        <f t="shared" si="1"/>
        <v>14</v>
      </c>
      <c r="B16" s="17" t="s">
        <v>16</v>
      </c>
      <c r="C16" s="17" t="s">
        <v>17</v>
      </c>
      <c r="D16" s="17" t="s">
        <v>26</v>
      </c>
      <c r="E16" s="17">
        <v>1</v>
      </c>
      <c r="F16" s="17" t="s">
        <v>96</v>
      </c>
      <c r="G16" s="46">
        <v>43256</v>
      </c>
      <c r="H16" s="46">
        <v>43260</v>
      </c>
      <c r="I16" s="17">
        <v>4</v>
      </c>
    </row>
    <row r="17" spans="1:10" x14ac:dyDescent="0.2">
      <c r="A17" s="17">
        <f t="shared" si="1"/>
        <v>15</v>
      </c>
      <c r="B17" s="17" t="s">
        <v>101</v>
      </c>
      <c r="C17" s="17" t="s">
        <v>67</v>
      </c>
      <c r="D17" s="17" t="s">
        <v>28</v>
      </c>
      <c r="E17" s="17">
        <v>1</v>
      </c>
      <c r="F17" s="17" t="s">
        <v>91</v>
      </c>
      <c r="G17" s="46">
        <v>43256</v>
      </c>
      <c r="H17" s="46">
        <v>43260</v>
      </c>
      <c r="I17" s="17">
        <v>4</v>
      </c>
    </row>
    <row r="18" spans="1:10" x14ac:dyDescent="0.2">
      <c r="A18" s="17">
        <f t="shared" si="1"/>
        <v>16</v>
      </c>
      <c r="B18" s="17" t="s">
        <v>18</v>
      </c>
      <c r="C18" s="17" t="s">
        <v>2</v>
      </c>
      <c r="D18" s="17" t="s">
        <v>27</v>
      </c>
      <c r="E18" s="17">
        <v>1</v>
      </c>
      <c r="F18" s="17" t="s">
        <v>90</v>
      </c>
      <c r="G18" s="46">
        <v>43256</v>
      </c>
      <c r="H18" s="46">
        <v>43260</v>
      </c>
      <c r="I18" s="17">
        <v>4</v>
      </c>
    </row>
    <row r="19" spans="1:10" x14ac:dyDescent="0.2">
      <c r="A19" s="17">
        <f t="shared" si="1"/>
        <v>17</v>
      </c>
      <c r="B19" s="17" t="s">
        <v>37</v>
      </c>
      <c r="C19" s="17" t="s">
        <v>38</v>
      </c>
      <c r="D19" s="17" t="s">
        <v>49</v>
      </c>
      <c r="E19" s="17">
        <v>1</v>
      </c>
      <c r="F19" s="17" t="s">
        <v>97</v>
      </c>
      <c r="G19" s="46">
        <v>43256</v>
      </c>
      <c r="H19" s="49">
        <v>43259</v>
      </c>
      <c r="I19" s="17">
        <v>3</v>
      </c>
    </row>
    <row r="20" spans="1:10" x14ac:dyDescent="0.2">
      <c r="A20" s="17">
        <f t="shared" si="1"/>
        <v>18</v>
      </c>
      <c r="B20" s="17" t="s">
        <v>14</v>
      </c>
      <c r="C20" s="17" t="s">
        <v>15</v>
      </c>
      <c r="D20" s="17" t="s">
        <v>25</v>
      </c>
      <c r="E20" s="17">
        <v>1</v>
      </c>
      <c r="F20" s="17" t="s">
        <v>90</v>
      </c>
      <c r="G20" s="46">
        <v>43256</v>
      </c>
      <c r="H20" s="46">
        <v>43260</v>
      </c>
      <c r="I20" s="17">
        <v>4</v>
      </c>
    </row>
    <row r="21" spans="1:10" x14ac:dyDescent="0.2">
      <c r="A21" s="17">
        <f t="shared" si="1"/>
        <v>19</v>
      </c>
      <c r="B21" s="17" t="s">
        <v>19</v>
      </c>
      <c r="C21" s="17" t="s">
        <v>20</v>
      </c>
      <c r="D21" s="17" t="s">
        <v>26</v>
      </c>
      <c r="E21" s="17">
        <v>1</v>
      </c>
      <c r="F21" s="17" t="s">
        <v>96</v>
      </c>
      <c r="G21" s="46">
        <v>43256</v>
      </c>
      <c r="H21" s="46">
        <v>43260</v>
      </c>
      <c r="I21" s="17">
        <v>4</v>
      </c>
    </row>
    <row r="22" spans="1:10" x14ac:dyDescent="0.2">
      <c r="A22" s="17">
        <f t="shared" si="1"/>
        <v>20</v>
      </c>
      <c r="B22" s="17" t="s">
        <v>99</v>
      </c>
      <c r="C22" s="17" t="s">
        <v>100</v>
      </c>
      <c r="D22" s="17" t="s">
        <v>26</v>
      </c>
      <c r="E22" s="17">
        <v>1</v>
      </c>
      <c r="F22" s="17" t="s">
        <v>94</v>
      </c>
      <c r="G22" s="46">
        <v>43256</v>
      </c>
      <c r="H22" s="49">
        <v>43259</v>
      </c>
      <c r="I22" s="17">
        <v>3</v>
      </c>
    </row>
    <row r="23" spans="1:10" x14ac:dyDescent="0.2">
      <c r="A23" s="17">
        <f t="shared" si="1"/>
        <v>21</v>
      </c>
      <c r="B23" s="17" t="s">
        <v>76</v>
      </c>
      <c r="C23" s="17" t="s">
        <v>77</v>
      </c>
      <c r="D23" s="17" t="s">
        <v>26</v>
      </c>
      <c r="E23" s="17">
        <v>1</v>
      </c>
      <c r="F23" s="17" t="s">
        <v>91</v>
      </c>
      <c r="G23" s="46">
        <v>43256</v>
      </c>
      <c r="H23" s="51">
        <v>43260</v>
      </c>
      <c r="I23" s="17">
        <v>4</v>
      </c>
    </row>
    <row r="24" spans="1:10" x14ac:dyDescent="0.2">
      <c r="A24" s="17">
        <f t="shared" si="1"/>
        <v>22</v>
      </c>
      <c r="B24" s="17" t="s">
        <v>126</v>
      </c>
      <c r="C24" s="17" t="s">
        <v>13</v>
      </c>
      <c r="D24" s="17" t="s">
        <v>43</v>
      </c>
      <c r="E24" s="17">
        <v>1</v>
      </c>
      <c r="F24" s="17" t="s">
        <v>91</v>
      </c>
      <c r="G24" s="46">
        <v>43256</v>
      </c>
      <c r="H24" s="46">
        <v>43260</v>
      </c>
      <c r="I24" s="17">
        <v>4</v>
      </c>
    </row>
    <row r="25" spans="1:10" x14ac:dyDescent="0.2">
      <c r="A25" s="17">
        <f t="shared" si="1"/>
        <v>23</v>
      </c>
      <c r="B25" s="17" t="s">
        <v>70</v>
      </c>
      <c r="C25" s="17" t="s">
        <v>71</v>
      </c>
      <c r="D25" s="17" t="s">
        <v>26</v>
      </c>
      <c r="E25" s="17">
        <v>1</v>
      </c>
      <c r="F25" s="17" t="s">
        <v>96</v>
      </c>
      <c r="G25" s="51">
        <v>43256</v>
      </c>
      <c r="H25" s="49">
        <v>43259</v>
      </c>
      <c r="I25" s="17">
        <v>3</v>
      </c>
      <c r="J25" t="s">
        <v>128</v>
      </c>
    </row>
    <row r="26" spans="1:10" x14ac:dyDescent="0.2">
      <c r="A26" s="17">
        <f t="shared" si="1"/>
        <v>24</v>
      </c>
      <c r="B26" s="17" t="s">
        <v>75</v>
      </c>
      <c r="C26" s="17" t="s">
        <v>109</v>
      </c>
      <c r="D26" s="17" t="s">
        <v>108</v>
      </c>
      <c r="E26" s="17">
        <v>1</v>
      </c>
      <c r="F26" s="17" t="s">
        <v>91</v>
      </c>
      <c r="G26" s="46">
        <v>43256</v>
      </c>
      <c r="H26" s="46">
        <v>43260</v>
      </c>
      <c r="I26" s="17">
        <v>4</v>
      </c>
    </row>
    <row r="27" spans="1:10" x14ac:dyDescent="0.2">
      <c r="A27" s="17">
        <f t="shared" si="1"/>
        <v>25</v>
      </c>
      <c r="B27" s="17" t="s">
        <v>73</v>
      </c>
      <c r="C27" s="17" t="s">
        <v>74</v>
      </c>
      <c r="D27" s="17" t="s">
        <v>43</v>
      </c>
      <c r="E27" s="17">
        <v>1</v>
      </c>
      <c r="F27" s="17" t="s">
        <v>91</v>
      </c>
      <c r="G27" s="46">
        <v>43256</v>
      </c>
      <c r="H27" s="46">
        <v>43260</v>
      </c>
      <c r="I27" s="17">
        <v>4</v>
      </c>
    </row>
    <row r="28" spans="1:10" x14ac:dyDescent="0.2">
      <c r="A28" s="17">
        <f t="shared" si="1"/>
        <v>26</v>
      </c>
      <c r="B28" s="17" t="s">
        <v>22</v>
      </c>
      <c r="C28" s="17" t="s">
        <v>23</v>
      </c>
      <c r="D28" s="17" t="s">
        <v>25</v>
      </c>
      <c r="E28" s="17">
        <v>1</v>
      </c>
      <c r="F28" s="17" t="s">
        <v>90</v>
      </c>
      <c r="G28" s="46">
        <v>43256</v>
      </c>
      <c r="H28" s="46">
        <v>43260</v>
      </c>
      <c r="I28" s="17">
        <v>4</v>
      </c>
    </row>
    <row r="29" spans="1:10" x14ac:dyDescent="0.2">
      <c r="A29" s="17">
        <f t="shared" si="1"/>
        <v>27</v>
      </c>
      <c r="B29" s="17" t="s">
        <v>39</v>
      </c>
      <c r="C29" s="17" t="s">
        <v>40</v>
      </c>
      <c r="D29" s="17" t="s">
        <v>44</v>
      </c>
      <c r="E29" s="17">
        <v>1</v>
      </c>
      <c r="F29" s="17" t="s">
        <v>91</v>
      </c>
      <c r="G29" s="46">
        <v>43256</v>
      </c>
      <c r="H29" s="49">
        <v>43259</v>
      </c>
      <c r="I29" s="17">
        <v>3</v>
      </c>
    </row>
    <row r="30" spans="1:10" x14ac:dyDescent="0.2">
      <c r="A30" s="17"/>
      <c r="B30" s="17"/>
      <c r="C30" s="17"/>
      <c r="D30" s="17"/>
      <c r="E30" s="17"/>
      <c r="F30" s="17"/>
    </row>
    <row r="32" spans="1:10" x14ac:dyDescent="0.2">
      <c r="A32" t="s">
        <v>133</v>
      </c>
    </row>
    <row r="33" spans="1:1" x14ac:dyDescent="0.2">
      <c r="A33" t="s">
        <v>130</v>
      </c>
    </row>
    <row r="34" spans="1:1" x14ac:dyDescent="0.2">
      <c r="A34" t="s">
        <v>131</v>
      </c>
    </row>
  </sheetData>
  <sortState ref="A3:F30">
    <sortCondition ref="B4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F46BF-AB29-43CB-BA1C-F834D5A6AB9A}">
  <dimension ref="A2:E29"/>
  <sheetViews>
    <sheetView tabSelected="1" workbookViewId="0">
      <selection activeCell="G6" sqref="G6"/>
    </sheetView>
  </sheetViews>
  <sheetFormatPr baseColWidth="10" defaultColWidth="8.83203125" defaultRowHeight="15" x14ac:dyDescent="0.2"/>
  <cols>
    <col min="2" max="2" width="15.5" customWidth="1"/>
    <col min="3" max="3" width="17.83203125" customWidth="1"/>
    <col min="4" max="4" width="12" customWidth="1"/>
    <col min="5" max="5" width="12.5" customWidth="1"/>
  </cols>
  <sheetData>
    <row r="2" spans="1:5" x14ac:dyDescent="0.2">
      <c r="A2" s="8"/>
      <c r="B2" s="8" t="s">
        <v>92</v>
      </c>
      <c r="C2" s="8" t="s">
        <v>104</v>
      </c>
      <c r="D2" s="8" t="s">
        <v>102</v>
      </c>
      <c r="E2" s="8" t="s">
        <v>119</v>
      </c>
    </row>
    <row r="3" spans="1:5" x14ac:dyDescent="0.2">
      <c r="A3" s="44">
        <f>1</f>
        <v>1</v>
      </c>
      <c r="B3" s="44" t="s">
        <v>10</v>
      </c>
      <c r="C3" s="44" t="s">
        <v>9</v>
      </c>
      <c r="D3" s="44" t="s">
        <v>26</v>
      </c>
      <c r="E3" s="42" t="s">
        <v>91</v>
      </c>
    </row>
    <row r="4" spans="1:5" x14ac:dyDescent="0.2">
      <c r="A4" s="44">
        <f t="shared" ref="A4:A27" si="0">A3+1</f>
        <v>2</v>
      </c>
      <c r="B4" s="44" t="s">
        <v>7</v>
      </c>
      <c r="C4" s="44" t="s">
        <v>8</v>
      </c>
      <c r="D4" s="44" t="s">
        <v>24</v>
      </c>
      <c r="E4" s="42" t="s">
        <v>118</v>
      </c>
    </row>
    <row r="5" spans="1:5" x14ac:dyDescent="0.2">
      <c r="A5" s="44">
        <f t="shared" si="0"/>
        <v>3</v>
      </c>
      <c r="B5" s="44" t="s">
        <v>34</v>
      </c>
      <c r="C5" s="44" t="s">
        <v>98</v>
      </c>
      <c r="D5" s="44" t="s">
        <v>25</v>
      </c>
      <c r="E5" s="42" t="s">
        <v>90</v>
      </c>
    </row>
    <row r="6" spans="1:5" x14ac:dyDescent="0.2">
      <c r="A6" s="44">
        <f t="shared" si="0"/>
        <v>4</v>
      </c>
      <c r="B6" s="44" t="s">
        <v>72</v>
      </c>
      <c r="C6" s="44" t="s">
        <v>69</v>
      </c>
      <c r="D6" s="44" t="s">
        <v>26</v>
      </c>
      <c r="E6" s="42" t="s">
        <v>90</v>
      </c>
    </row>
    <row r="7" spans="1:5" x14ac:dyDescent="0.2">
      <c r="A7" s="44">
        <f t="shared" si="0"/>
        <v>5</v>
      </c>
      <c r="B7" s="44" t="s">
        <v>41</v>
      </c>
      <c r="C7" s="44" t="s">
        <v>42</v>
      </c>
      <c r="D7" s="44" t="s">
        <v>26</v>
      </c>
      <c r="E7" s="42" t="s">
        <v>91</v>
      </c>
    </row>
    <row r="8" spans="1:5" x14ac:dyDescent="0.2">
      <c r="A8" s="44">
        <f t="shared" si="0"/>
        <v>6</v>
      </c>
      <c r="B8" s="44" t="s">
        <v>3</v>
      </c>
      <c r="C8" s="44" t="s">
        <v>4</v>
      </c>
      <c r="D8" s="44" t="s">
        <v>25</v>
      </c>
      <c r="E8" s="42" t="s">
        <v>90</v>
      </c>
    </row>
    <row r="9" spans="1:5" x14ac:dyDescent="0.2">
      <c r="A9" s="44">
        <f t="shared" si="0"/>
        <v>7</v>
      </c>
      <c r="B9" s="44" t="s">
        <v>45</v>
      </c>
      <c r="C9" s="44" t="s">
        <v>46</v>
      </c>
      <c r="D9" s="44" t="s">
        <v>47</v>
      </c>
      <c r="E9" s="42" t="s">
        <v>90</v>
      </c>
    </row>
    <row r="10" spans="1:5" x14ac:dyDescent="0.2">
      <c r="A10" s="44">
        <f t="shared" si="0"/>
        <v>8</v>
      </c>
      <c r="B10" s="44" t="s">
        <v>35</v>
      </c>
      <c r="C10" s="44" t="s">
        <v>36</v>
      </c>
      <c r="D10" s="44" t="s">
        <v>48</v>
      </c>
      <c r="E10" s="42" t="s">
        <v>91</v>
      </c>
    </row>
    <row r="11" spans="1:5" x14ac:dyDescent="0.2">
      <c r="A11" s="44">
        <f t="shared" si="0"/>
        <v>9</v>
      </c>
      <c r="B11" s="44" t="s">
        <v>5</v>
      </c>
      <c r="C11" s="44" t="s">
        <v>6</v>
      </c>
      <c r="D11" s="44" t="s">
        <v>25</v>
      </c>
      <c r="E11" s="42" t="s">
        <v>91</v>
      </c>
    </row>
    <row r="12" spans="1:5" x14ac:dyDescent="0.2">
      <c r="A12" s="44">
        <f t="shared" si="0"/>
        <v>10</v>
      </c>
      <c r="B12" s="44" t="s">
        <v>0</v>
      </c>
      <c r="C12" s="44" t="s">
        <v>1</v>
      </c>
      <c r="D12" s="44" t="s">
        <v>25</v>
      </c>
      <c r="E12" s="42" t="s">
        <v>96</v>
      </c>
    </row>
    <row r="13" spans="1:5" x14ac:dyDescent="0.2">
      <c r="A13" s="44">
        <f t="shared" si="0"/>
        <v>11</v>
      </c>
      <c r="B13" s="44" t="s">
        <v>11</v>
      </c>
      <c r="C13" s="44" t="s">
        <v>12</v>
      </c>
      <c r="D13" s="44" t="s">
        <v>26</v>
      </c>
      <c r="E13" s="42" t="s">
        <v>94</v>
      </c>
    </row>
    <row r="14" spans="1:5" x14ac:dyDescent="0.2">
      <c r="A14" s="44">
        <f t="shared" si="0"/>
        <v>12</v>
      </c>
      <c r="B14" s="44" t="s">
        <v>31</v>
      </c>
      <c r="C14" s="44" t="s">
        <v>32</v>
      </c>
      <c r="D14" s="44" t="s">
        <v>50</v>
      </c>
      <c r="E14" s="42" t="s">
        <v>95</v>
      </c>
    </row>
    <row r="15" spans="1:5" x14ac:dyDescent="0.2">
      <c r="A15" s="44">
        <f t="shared" si="0"/>
        <v>13</v>
      </c>
      <c r="B15" s="44" t="s">
        <v>29</v>
      </c>
      <c r="C15" s="44" t="s">
        <v>30</v>
      </c>
      <c r="D15" s="44" t="s">
        <v>26</v>
      </c>
      <c r="E15" s="42" t="s">
        <v>94</v>
      </c>
    </row>
    <row r="16" spans="1:5" x14ac:dyDescent="0.2">
      <c r="A16" s="44">
        <f t="shared" si="0"/>
        <v>14</v>
      </c>
      <c r="B16" s="44" t="s">
        <v>16</v>
      </c>
      <c r="C16" s="44" t="s">
        <v>17</v>
      </c>
      <c r="D16" s="44" t="s">
        <v>26</v>
      </c>
      <c r="E16" s="42" t="s">
        <v>96</v>
      </c>
    </row>
    <row r="17" spans="1:5" x14ac:dyDescent="0.2">
      <c r="A17" s="44">
        <f t="shared" si="0"/>
        <v>15</v>
      </c>
      <c r="B17" s="44" t="s">
        <v>101</v>
      </c>
      <c r="C17" s="44" t="s">
        <v>67</v>
      </c>
      <c r="D17" s="44" t="s">
        <v>28</v>
      </c>
      <c r="E17" s="42" t="s">
        <v>91</v>
      </c>
    </row>
    <row r="18" spans="1:5" x14ac:dyDescent="0.2">
      <c r="A18" s="44">
        <f t="shared" si="0"/>
        <v>16</v>
      </c>
      <c r="B18" s="44" t="s">
        <v>18</v>
      </c>
      <c r="C18" s="44" t="s">
        <v>2</v>
      </c>
      <c r="D18" s="44" t="s">
        <v>27</v>
      </c>
      <c r="E18" s="42" t="s">
        <v>91</v>
      </c>
    </row>
    <row r="19" spans="1:5" x14ac:dyDescent="0.2">
      <c r="A19" s="44">
        <f t="shared" si="0"/>
        <v>17</v>
      </c>
      <c r="B19" s="44" t="s">
        <v>37</v>
      </c>
      <c r="C19" s="44" t="s">
        <v>38</v>
      </c>
      <c r="D19" s="44" t="s">
        <v>49</v>
      </c>
      <c r="E19" s="42" t="s">
        <v>97</v>
      </c>
    </row>
    <row r="20" spans="1:5" x14ac:dyDescent="0.2">
      <c r="A20" s="44">
        <f t="shared" si="0"/>
        <v>18</v>
      </c>
      <c r="B20" s="44" t="s">
        <v>14</v>
      </c>
      <c r="C20" s="44" t="s">
        <v>15</v>
      </c>
      <c r="D20" s="44" t="s">
        <v>25</v>
      </c>
      <c r="E20" s="42" t="s">
        <v>90</v>
      </c>
    </row>
    <row r="21" spans="1:5" x14ac:dyDescent="0.2">
      <c r="A21" s="44">
        <f t="shared" si="0"/>
        <v>19</v>
      </c>
      <c r="B21" s="44" t="s">
        <v>19</v>
      </c>
      <c r="C21" s="44" t="s">
        <v>20</v>
      </c>
      <c r="D21" s="44" t="s">
        <v>26</v>
      </c>
      <c r="E21" s="42" t="s">
        <v>96</v>
      </c>
    </row>
    <row r="22" spans="1:5" x14ac:dyDescent="0.2">
      <c r="A22" s="44">
        <f t="shared" si="0"/>
        <v>20</v>
      </c>
      <c r="B22" s="44" t="s">
        <v>99</v>
      </c>
      <c r="C22" s="44" t="s">
        <v>100</v>
      </c>
      <c r="D22" s="44" t="s">
        <v>26</v>
      </c>
      <c r="E22" s="42" t="s">
        <v>94</v>
      </c>
    </row>
    <row r="23" spans="1:5" x14ac:dyDescent="0.2">
      <c r="A23" s="44">
        <f t="shared" si="0"/>
        <v>21</v>
      </c>
      <c r="B23" s="44" t="s">
        <v>76</v>
      </c>
      <c r="C23" s="44" t="s">
        <v>77</v>
      </c>
      <c r="D23" s="44" t="s">
        <v>26</v>
      </c>
      <c r="E23" s="42" t="s">
        <v>91</v>
      </c>
    </row>
    <row r="24" spans="1:5" x14ac:dyDescent="0.2">
      <c r="A24" s="44">
        <f t="shared" si="0"/>
        <v>22</v>
      </c>
      <c r="B24" s="44" t="s">
        <v>33</v>
      </c>
      <c r="C24" s="44" t="s">
        <v>13</v>
      </c>
      <c r="D24" s="44" t="s">
        <v>43</v>
      </c>
      <c r="E24" s="42" t="s">
        <v>91</v>
      </c>
    </row>
    <row r="25" spans="1:5" x14ac:dyDescent="0.2">
      <c r="A25" s="44">
        <f t="shared" si="0"/>
        <v>23</v>
      </c>
      <c r="B25" s="44" t="s">
        <v>70</v>
      </c>
      <c r="C25" s="44" t="s">
        <v>71</v>
      </c>
      <c r="D25" s="44" t="s">
        <v>26</v>
      </c>
      <c r="E25" s="42" t="s">
        <v>96</v>
      </c>
    </row>
    <row r="26" spans="1:5" x14ac:dyDescent="0.2">
      <c r="A26" s="44">
        <f t="shared" si="0"/>
        <v>24</v>
      </c>
      <c r="B26" s="44" t="s">
        <v>75</v>
      </c>
      <c r="C26" s="44" t="s">
        <v>109</v>
      </c>
      <c r="D26" s="44" t="s">
        <v>108</v>
      </c>
      <c r="E26" s="42" t="s">
        <v>91</v>
      </c>
    </row>
    <row r="27" spans="1:5" x14ac:dyDescent="0.2">
      <c r="A27" s="44">
        <f t="shared" si="0"/>
        <v>25</v>
      </c>
      <c r="B27" s="44" t="s">
        <v>73</v>
      </c>
      <c r="C27" s="44" t="s">
        <v>74</v>
      </c>
      <c r="D27" s="44" t="s">
        <v>43</v>
      </c>
      <c r="E27" s="42" t="s">
        <v>91</v>
      </c>
    </row>
    <row r="28" spans="1:5" x14ac:dyDescent="0.2">
      <c r="A28" s="44">
        <f>A27+1</f>
        <v>26</v>
      </c>
      <c r="B28" s="44" t="s">
        <v>22</v>
      </c>
      <c r="C28" s="44" t="s">
        <v>23</v>
      </c>
      <c r="D28" s="44" t="s">
        <v>25</v>
      </c>
      <c r="E28" s="42" t="s">
        <v>90</v>
      </c>
    </row>
    <row r="29" spans="1:5" x14ac:dyDescent="0.2">
      <c r="A29" s="45">
        <f>A28+1</f>
        <v>27</v>
      </c>
      <c r="B29" s="45" t="s">
        <v>39</v>
      </c>
      <c r="C29" s="45" t="s">
        <v>40</v>
      </c>
      <c r="D29" s="45" t="s">
        <v>44</v>
      </c>
      <c r="E29" s="43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F81C2-AC02-4F7A-8E99-68ECB1556C37}">
  <dimension ref="A1:K15"/>
  <sheetViews>
    <sheetView workbookViewId="0">
      <selection activeCell="J11" sqref="J11"/>
    </sheetView>
  </sheetViews>
  <sheetFormatPr baseColWidth="10" defaultColWidth="8.83203125" defaultRowHeight="15" x14ac:dyDescent="0.2"/>
  <cols>
    <col min="1" max="1" width="20" customWidth="1"/>
    <col min="3" max="3" width="12.5" customWidth="1"/>
    <col min="5" max="5" width="11.33203125" customWidth="1"/>
    <col min="6" max="6" width="13.6640625" customWidth="1"/>
    <col min="7" max="7" width="10.6640625" customWidth="1"/>
  </cols>
  <sheetData>
    <row r="1" spans="1:11" x14ac:dyDescent="0.2">
      <c r="A1" t="s">
        <v>64</v>
      </c>
    </row>
    <row r="2" spans="1:11" ht="30" x14ac:dyDescent="0.2">
      <c r="A2" s="8" t="s">
        <v>53</v>
      </c>
      <c r="B2" s="8" t="s">
        <v>57</v>
      </c>
      <c r="C2" s="9" t="s">
        <v>53</v>
      </c>
      <c r="D2" s="8" t="s">
        <v>60</v>
      </c>
      <c r="E2" s="8"/>
      <c r="F2" s="8" t="s">
        <v>61</v>
      </c>
      <c r="G2" s="8"/>
      <c r="H2" s="16" t="s">
        <v>65</v>
      </c>
      <c r="I2" s="8"/>
      <c r="J2" s="9" t="s">
        <v>66</v>
      </c>
      <c r="K2" s="11" t="s">
        <v>68</v>
      </c>
    </row>
    <row r="3" spans="1:11" x14ac:dyDescent="0.2">
      <c r="A3" s="4" t="s">
        <v>54</v>
      </c>
      <c r="B3" s="3">
        <v>405</v>
      </c>
      <c r="C3" s="6">
        <f>40*B3*4</f>
        <v>64800</v>
      </c>
      <c r="D3" s="3">
        <v>100</v>
      </c>
      <c r="E3" s="5">
        <f>D3*40*4</f>
        <v>16000</v>
      </c>
      <c r="F3" s="3">
        <v>350</v>
      </c>
      <c r="G3" s="18">
        <f>40*F3</f>
        <v>14000</v>
      </c>
      <c r="H3" s="13">
        <v>160</v>
      </c>
      <c r="I3" s="5">
        <f>40*160*4</f>
        <v>25600</v>
      </c>
      <c r="J3" s="5">
        <v>24000</v>
      </c>
      <c r="K3" s="5">
        <v>19200</v>
      </c>
    </row>
    <row r="4" spans="1:11" x14ac:dyDescent="0.2">
      <c r="A4" s="4" t="s">
        <v>55</v>
      </c>
      <c r="B4" s="3">
        <v>110</v>
      </c>
      <c r="C4" s="6">
        <f>40*B4*3</f>
        <v>13200</v>
      </c>
      <c r="D4" s="3">
        <v>38</v>
      </c>
      <c r="E4" s="6">
        <f>40*D4*3</f>
        <v>4560</v>
      </c>
      <c r="F4" s="3">
        <v>500</v>
      </c>
      <c r="G4" s="19">
        <f>40*F4*3</f>
        <v>60000</v>
      </c>
      <c r="H4" s="14">
        <v>50</v>
      </c>
      <c r="I4" s="6">
        <f>40*50*3</f>
        <v>6000</v>
      </c>
      <c r="J4" s="6">
        <v>5865</v>
      </c>
      <c r="K4" s="6">
        <v>6000</v>
      </c>
    </row>
    <row r="5" spans="1:11" x14ac:dyDescent="0.2">
      <c r="A5" s="4" t="s">
        <v>56</v>
      </c>
      <c r="B5" s="3">
        <v>60</v>
      </c>
      <c r="C5" s="6">
        <f>40*60</f>
        <v>2400</v>
      </c>
      <c r="D5" s="3">
        <v>22.5</v>
      </c>
      <c r="E5" s="6">
        <f>40*D5</f>
        <v>900</v>
      </c>
      <c r="F5" s="3">
        <v>120</v>
      </c>
      <c r="G5" s="19">
        <f>40*F5</f>
        <v>4800</v>
      </c>
      <c r="H5" s="14">
        <v>30</v>
      </c>
      <c r="I5" s="6">
        <f>40*30</f>
        <v>1200</v>
      </c>
      <c r="J5" s="6"/>
      <c r="K5" s="6">
        <v>1200</v>
      </c>
    </row>
    <row r="6" spans="1:11" x14ac:dyDescent="0.2">
      <c r="A6" s="4" t="s">
        <v>58</v>
      </c>
      <c r="B6" s="3">
        <v>0.17499999999999999</v>
      </c>
      <c r="C6" s="6">
        <f>0.175*(C3+C4+C5)</f>
        <v>14070</v>
      </c>
      <c r="D6" s="3"/>
      <c r="E6" s="6"/>
      <c r="F6" s="3"/>
      <c r="G6" s="19">
        <v>13790</v>
      </c>
      <c r="H6" s="14"/>
      <c r="I6" s="6"/>
      <c r="J6" s="6"/>
      <c r="K6" s="6"/>
    </row>
    <row r="7" spans="1:11" x14ac:dyDescent="0.2">
      <c r="A7" s="4" t="s">
        <v>59</v>
      </c>
      <c r="B7" s="3">
        <v>0.01</v>
      </c>
      <c r="C7" s="6">
        <f>0.01*(C4+C5+C3)</f>
        <v>804</v>
      </c>
      <c r="D7" s="3">
        <v>214.6</v>
      </c>
      <c r="E7" s="7">
        <f>0.01*(E4+E5+E3)</f>
        <v>214.6</v>
      </c>
      <c r="F7" s="3"/>
      <c r="G7" s="20">
        <f>0.01*(G4+G5+G3)</f>
        <v>788</v>
      </c>
      <c r="H7" s="15"/>
      <c r="I7" s="7"/>
      <c r="J7" s="6"/>
      <c r="K7" s="6"/>
    </row>
    <row r="8" spans="1:11" x14ac:dyDescent="0.2">
      <c r="A8" s="8" t="s">
        <v>62</v>
      </c>
      <c r="B8" s="10"/>
      <c r="C8" s="10">
        <f>SUM(C3:C7)</f>
        <v>95274</v>
      </c>
      <c r="D8" s="10"/>
      <c r="E8" s="10">
        <f>SUM(E3:E7)</f>
        <v>21674.6</v>
      </c>
      <c r="F8" s="10"/>
      <c r="G8" s="21">
        <f>SUM(G3:G7)</f>
        <v>93378</v>
      </c>
      <c r="H8" s="10"/>
      <c r="I8" s="7">
        <f>SUM(I3:I7)</f>
        <v>32800</v>
      </c>
      <c r="J8" s="7"/>
      <c r="K8" s="7"/>
    </row>
    <row r="9" spans="1:11" x14ac:dyDescent="0.2">
      <c r="A9" s="11" t="s">
        <v>63</v>
      </c>
      <c r="B9" s="12"/>
      <c r="C9" s="10">
        <f>C8/4.53</f>
        <v>21031.788079470196</v>
      </c>
      <c r="D9" s="12"/>
      <c r="E9" s="10">
        <v>21674.6</v>
      </c>
      <c r="F9" s="12"/>
      <c r="G9" s="21">
        <f>G8/4.53</f>
        <v>20613.24503311258</v>
      </c>
      <c r="H9" s="10"/>
      <c r="I9" s="10">
        <v>32800</v>
      </c>
      <c r="J9" s="10">
        <f>SUM(J3:J8)</f>
        <v>29865</v>
      </c>
      <c r="K9" s="10">
        <f>SUM(K3:K8)</f>
        <v>26400</v>
      </c>
    </row>
    <row r="10" spans="1:11" x14ac:dyDescent="0.2">
      <c r="B10" s="2"/>
      <c r="C10" s="2"/>
      <c r="D10" s="2"/>
      <c r="E10" s="2"/>
      <c r="F10" s="2"/>
      <c r="G10" s="2"/>
      <c r="H10" s="2"/>
    </row>
    <row r="11" spans="1:11" x14ac:dyDescent="0.2">
      <c r="B11" s="2"/>
      <c r="C11" s="2"/>
      <c r="D11" s="2"/>
      <c r="E11" s="2"/>
      <c r="F11" s="2"/>
      <c r="G11" s="2"/>
      <c r="H11" s="2"/>
    </row>
    <row r="12" spans="1:11" x14ac:dyDescent="0.2">
      <c r="B12" s="2"/>
      <c r="C12" s="2"/>
      <c r="D12" s="2"/>
      <c r="E12" s="2"/>
      <c r="F12" s="2"/>
      <c r="G12" s="2"/>
      <c r="H12" s="2"/>
    </row>
    <row r="13" spans="1:11" x14ac:dyDescent="0.2">
      <c r="B13" s="2"/>
      <c r="C13" s="2"/>
      <c r="D13" s="2"/>
      <c r="E13" s="2"/>
      <c r="F13" s="2"/>
      <c r="G13" s="2"/>
      <c r="H13" s="2"/>
    </row>
    <row r="14" spans="1:11" x14ac:dyDescent="0.2">
      <c r="B14" s="2"/>
      <c r="C14" s="2"/>
      <c r="D14" s="2"/>
      <c r="E14" s="2"/>
      <c r="F14" s="2"/>
      <c r="G14" s="2"/>
      <c r="H14" s="2"/>
    </row>
    <row r="15" spans="1:11" x14ac:dyDescent="0.2">
      <c r="B15" s="2"/>
      <c r="C15" s="2"/>
      <c r="D15" s="2"/>
      <c r="E15" s="2"/>
      <c r="F15" s="2"/>
      <c r="G15" s="2"/>
      <c r="H15" s="2"/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7F793-23DE-47EB-A25A-4E69206A226A}">
  <dimension ref="A1:M29"/>
  <sheetViews>
    <sheetView workbookViewId="0">
      <selection activeCell="G1" sqref="G1"/>
    </sheetView>
  </sheetViews>
  <sheetFormatPr baseColWidth="10" defaultColWidth="8.83203125" defaultRowHeight="15" x14ac:dyDescent="0.2"/>
  <cols>
    <col min="2" max="2" width="14.1640625" customWidth="1"/>
    <col min="3" max="3" width="17.5" customWidth="1"/>
    <col min="4" max="4" width="10.5" customWidth="1"/>
    <col min="6" max="6" width="13" customWidth="1"/>
  </cols>
  <sheetData>
    <row r="1" spans="1:13" x14ac:dyDescent="0.2">
      <c r="A1" t="s">
        <v>51</v>
      </c>
      <c r="B1" t="s">
        <v>103</v>
      </c>
      <c r="C1" t="s">
        <v>104</v>
      </c>
      <c r="D1" t="s">
        <v>78</v>
      </c>
      <c r="E1" t="s">
        <v>79</v>
      </c>
      <c r="F1" t="s">
        <v>80</v>
      </c>
      <c r="G1" t="s">
        <v>82</v>
      </c>
      <c r="H1" t="s">
        <v>83</v>
      </c>
      <c r="I1" t="s">
        <v>80</v>
      </c>
    </row>
    <row r="2" spans="1:13" x14ac:dyDescent="0.2">
      <c r="A2" s="37">
        <v>1</v>
      </c>
      <c r="B2" s="37" t="s">
        <v>10</v>
      </c>
      <c r="C2" s="38" t="s">
        <v>9</v>
      </c>
      <c r="D2" s="32">
        <v>43256</v>
      </c>
      <c r="E2" s="33">
        <v>0.5</v>
      </c>
      <c r="F2" s="34" t="s">
        <v>111</v>
      </c>
      <c r="G2" s="32">
        <v>43260</v>
      </c>
      <c r="H2" s="33">
        <v>0.47916666666666669</v>
      </c>
      <c r="I2" s="35" t="s">
        <v>112</v>
      </c>
    </row>
    <row r="3" spans="1:13" x14ac:dyDescent="0.2">
      <c r="A3" s="1">
        <f t="shared" ref="A3:A25" si="0">A2+1</f>
        <v>2</v>
      </c>
      <c r="B3" s="1" t="s">
        <v>7</v>
      </c>
      <c r="C3" s="27" t="s">
        <v>8</v>
      </c>
      <c r="D3" s="28">
        <v>43256</v>
      </c>
      <c r="E3" s="29">
        <v>0.55902777777777779</v>
      </c>
      <c r="F3" s="27" t="s">
        <v>107</v>
      </c>
      <c r="G3" s="28">
        <v>43260</v>
      </c>
      <c r="H3" s="31">
        <v>0.44444444444444442</v>
      </c>
      <c r="I3" s="27" t="s">
        <v>107</v>
      </c>
    </row>
    <row r="4" spans="1:13" x14ac:dyDescent="0.2">
      <c r="A4" s="1">
        <f t="shared" si="0"/>
        <v>3</v>
      </c>
      <c r="B4" s="1" t="s">
        <v>34</v>
      </c>
      <c r="C4" s="27" t="s">
        <v>98</v>
      </c>
      <c r="D4" s="28">
        <v>43256</v>
      </c>
      <c r="E4" s="29">
        <v>0.55902777777777779</v>
      </c>
      <c r="F4" s="27" t="s">
        <v>106</v>
      </c>
      <c r="G4" s="28">
        <v>43260</v>
      </c>
      <c r="H4" s="31">
        <v>0.3923611111111111</v>
      </c>
      <c r="I4" s="27" t="s">
        <v>105</v>
      </c>
    </row>
    <row r="5" spans="1:13" x14ac:dyDescent="0.2">
      <c r="A5" s="37">
        <f t="shared" si="0"/>
        <v>4</v>
      </c>
      <c r="B5" s="37" t="s">
        <v>72</v>
      </c>
      <c r="C5" s="38" t="s">
        <v>69</v>
      </c>
      <c r="D5" s="32">
        <v>43256</v>
      </c>
      <c r="E5" s="33">
        <v>0.375</v>
      </c>
      <c r="F5" s="34" t="s">
        <v>113</v>
      </c>
      <c r="G5" s="32">
        <v>43260</v>
      </c>
      <c r="H5" s="33">
        <v>0.39583333333333331</v>
      </c>
      <c r="I5" s="35" t="s">
        <v>114</v>
      </c>
    </row>
    <row r="6" spans="1:13" x14ac:dyDescent="0.2">
      <c r="A6" s="37">
        <f t="shared" si="0"/>
        <v>5</v>
      </c>
      <c r="B6" s="37" t="s">
        <v>41</v>
      </c>
      <c r="C6" s="38" t="s">
        <v>42</v>
      </c>
      <c r="D6" s="38" t="s">
        <v>132</v>
      </c>
      <c r="E6" s="38"/>
      <c r="F6" s="38"/>
      <c r="G6" s="32">
        <v>43260</v>
      </c>
      <c r="H6" s="33">
        <v>0.39583333333333331</v>
      </c>
      <c r="I6" s="35" t="s">
        <v>114</v>
      </c>
    </row>
    <row r="7" spans="1:13" x14ac:dyDescent="0.2">
      <c r="A7" s="1">
        <f t="shared" si="0"/>
        <v>6</v>
      </c>
      <c r="B7" s="1" t="s">
        <v>3</v>
      </c>
      <c r="C7" s="1" t="s">
        <v>4</v>
      </c>
      <c r="D7" s="22">
        <v>43256</v>
      </c>
      <c r="E7" s="25">
        <v>0.55902777777777779</v>
      </c>
      <c r="F7" s="1" t="s">
        <v>106</v>
      </c>
      <c r="G7" s="22">
        <v>43260</v>
      </c>
      <c r="H7" s="23">
        <v>0.3923611111111111</v>
      </c>
      <c r="I7" s="1" t="s">
        <v>105</v>
      </c>
    </row>
    <row r="8" spans="1:13" x14ac:dyDescent="0.2">
      <c r="A8" s="1">
        <f t="shared" si="0"/>
        <v>7</v>
      </c>
      <c r="B8" s="1" t="s">
        <v>45</v>
      </c>
      <c r="C8" s="1" t="s">
        <v>46</v>
      </c>
      <c r="D8" s="22">
        <v>43256</v>
      </c>
      <c r="E8" s="25">
        <v>0.55902777777777779</v>
      </c>
      <c r="F8" s="1" t="s">
        <v>106</v>
      </c>
      <c r="G8" s="22">
        <v>43260</v>
      </c>
      <c r="H8" s="23">
        <v>0.3923611111111111</v>
      </c>
      <c r="I8" s="1" t="s">
        <v>105</v>
      </c>
    </row>
    <row r="9" spans="1:13" x14ac:dyDescent="0.2">
      <c r="A9" s="37">
        <f t="shared" si="0"/>
        <v>8</v>
      </c>
      <c r="B9" s="37" t="s">
        <v>35</v>
      </c>
      <c r="C9" s="37" t="s">
        <v>36</v>
      </c>
      <c r="D9" s="32">
        <v>43257</v>
      </c>
      <c r="E9" s="53" t="s">
        <v>117</v>
      </c>
      <c r="F9" s="53"/>
      <c r="G9" s="53"/>
      <c r="H9" s="53"/>
      <c r="I9" s="53"/>
    </row>
    <row r="10" spans="1:13" x14ac:dyDescent="0.2">
      <c r="A10" s="1">
        <f t="shared" si="0"/>
        <v>9</v>
      </c>
      <c r="B10" s="1" t="s">
        <v>5</v>
      </c>
      <c r="C10" s="1" t="s">
        <v>6</v>
      </c>
      <c r="D10" s="22">
        <v>43256</v>
      </c>
      <c r="E10" s="25">
        <v>0.55902777777777779</v>
      </c>
      <c r="F10" s="1" t="s">
        <v>106</v>
      </c>
      <c r="G10" s="22">
        <v>43260</v>
      </c>
      <c r="H10" s="23">
        <v>0.3923611111111111</v>
      </c>
      <c r="I10" s="1" t="s">
        <v>105</v>
      </c>
    </row>
    <row r="11" spans="1:13" x14ac:dyDescent="0.2">
      <c r="A11" s="1">
        <f t="shared" si="0"/>
        <v>10</v>
      </c>
      <c r="B11" s="1" t="s">
        <v>0</v>
      </c>
      <c r="C11" s="1" t="s">
        <v>1</v>
      </c>
      <c r="D11" s="22">
        <v>43256</v>
      </c>
      <c r="E11" s="25">
        <v>0.72222222222222221</v>
      </c>
      <c r="F11" s="1" t="s">
        <v>120</v>
      </c>
      <c r="G11" s="22">
        <v>43260</v>
      </c>
      <c r="H11" s="23">
        <v>0.2638888888888889</v>
      </c>
      <c r="I11" s="1" t="s">
        <v>121</v>
      </c>
    </row>
    <row r="12" spans="1:13" x14ac:dyDescent="0.2">
      <c r="A12" s="1">
        <f t="shared" si="0"/>
        <v>11</v>
      </c>
      <c r="B12" s="1" t="s">
        <v>11</v>
      </c>
      <c r="C12" s="1" t="s">
        <v>12</v>
      </c>
      <c r="D12" s="22">
        <v>43256</v>
      </c>
      <c r="E12" s="25">
        <v>0.46527777777777773</v>
      </c>
      <c r="F12" s="1" t="s">
        <v>87</v>
      </c>
      <c r="G12" s="22">
        <v>43259</v>
      </c>
      <c r="H12" s="25">
        <v>0.86458333333333337</v>
      </c>
      <c r="I12" s="1" t="s">
        <v>85</v>
      </c>
    </row>
    <row r="13" spans="1:13" ht="48" customHeight="1" x14ac:dyDescent="0.2">
      <c r="A13" s="1">
        <f t="shared" si="0"/>
        <v>12</v>
      </c>
      <c r="B13" s="1" t="s">
        <v>31</v>
      </c>
      <c r="C13" s="1" t="s">
        <v>32</v>
      </c>
      <c r="D13" s="24">
        <v>43256</v>
      </c>
      <c r="E13" s="26" t="s">
        <v>86</v>
      </c>
      <c r="F13" s="26"/>
      <c r="G13" s="22">
        <v>43259</v>
      </c>
      <c r="H13" s="25">
        <v>0.86458333333333337</v>
      </c>
      <c r="I13" s="1" t="s">
        <v>85</v>
      </c>
    </row>
    <row r="14" spans="1:13" x14ac:dyDescent="0.2">
      <c r="A14" s="1">
        <f t="shared" si="0"/>
        <v>13</v>
      </c>
      <c r="B14" s="1" t="s">
        <v>29</v>
      </c>
      <c r="C14" s="27" t="s">
        <v>30</v>
      </c>
      <c r="D14" s="28">
        <v>43256</v>
      </c>
      <c r="E14" s="29">
        <v>0.46527777777777773</v>
      </c>
      <c r="F14" s="27" t="s">
        <v>87</v>
      </c>
      <c r="G14" s="28">
        <v>43259</v>
      </c>
      <c r="H14" s="29">
        <v>0.86458333333333337</v>
      </c>
      <c r="I14" s="27" t="s">
        <v>85</v>
      </c>
      <c r="J14" s="30"/>
      <c r="K14" s="30"/>
    </row>
    <row r="15" spans="1:13" x14ac:dyDescent="0.2">
      <c r="A15" s="1">
        <f t="shared" si="0"/>
        <v>14</v>
      </c>
      <c r="B15" s="1" t="s">
        <v>16</v>
      </c>
      <c r="C15" s="27" t="s">
        <v>17</v>
      </c>
      <c r="D15" s="28">
        <v>43256</v>
      </c>
      <c r="E15" s="31">
        <v>0.375</v>
      </c>
      <c r="F15" s="27" t="s">
        <v>81</v>
      </c>
      <c r="G15" s="28">
        <v>43260</v>
      </c>
      <c r="H15" s="31">
        <v>0.3923611111111111</v>
      </c>
      <c r="I15" s="27" t="s">
        <v>84</v>
      </c>
      <c r="J15" s="30"/>
      <c r="K15" s="30"/>
      <c r="M15">
        <v>1</v>
      </c>
    </row>
    <row r="16" spans="1:13" x14ac:dyDescent="0.2">
      <c r="A16" s="37">
        <f t="shared" si="0"/>
        <v>15</v>
      </c>
      <c r="B16" s="37" t="s">
        <v>101</v>
      </c>
      <c r="C16" s="38" t="s">
        <v>67</v>
      </c>
      <c r="D16" s="32">
        <v>43256</v>
      </c>
      <c r="E16" s="33">
        <v>0.375</v>
      </c>
      <c r="F16" s="34" t="s">
        <v>113</v>
      </c>
      <c r="G16" s="32">
        <v>43260</v>
      </c>
      <c r="H16" s="33">
        <v>0.39583333333333331</v>
      </c>
      <c r="I16" s="35" t="s">
        <v>114</v>
      </c>
      <c r="J16" s="30"/>
      <c r="K16" s="30"/>
    </row>
    <row r="17" spans="1:11" x14ac:dyDescent="0.2">
      <c r="A17" s="1">
        <f t="shared" si="0"/>
        <v>16</v>
      </c>
      <c r="B17" s="1" t="s">
        <v>18</v>
      </c>
      <c r="C17" s="27" t="s">
        <v>2</v>
      </c>
      <c r="D17" s="28">
        <v>43256</v>
      </c>
      <c r="E17" s="29">
        <v>0.55902777777777779</v>
      </c>
      <c r="F17" s="27" t="s">
        <v>106</v>
      </c>
      <c r="G17" s="28">
        <v>43260</v>
      </c>
      <c r="H17" s="31">
        <v>0.3923611111111111</v>
      </c>
      <c r="I17" s="27" t="s">
        <v>105</v>
      </c>
      <c r="J17" s="30"/>
      <c r="K17" s="30"/>
    </row>
    <row r="18" spans="1:11" x14ac:dyDescent="0.2">
      <c r="A18" s="1">
        <f t="shared" si="0"/>
        <v>17</v>
      </c>
      <c r="B18" s="1" t="s">
        <v>37</v>
      </c>
      <c r="C18" s="27" t="s">
        <v>38</v>
      </c>
      <c r="D18" s="36">
        <v>43256</v>
      </c>
      <c r="E18" s="29">
        <v>0.82986111111111116</v>
      </c>
      <c r="F18" s="27" t="s">
        <v>88</v>
      </c>
      <c r="G18" s="28">
        <v>43259</v>
      </c>
      <c r="H18" s="29">
        <v>0.91666666666666663</v>
      </c>
      <c r="I18" s="27" t="s">
        <v>89</v>
      </c>
      <c r="J18" s="30"/>
      <c r="K18" s="30"/>
    </row>
    <row r="19" spans="1:11" x14ac:dyDescent="0.2">
      <c r="A19" s="1">
        <f t="shared" si="0"/>
        <v>18</v>
      </c>
      <c r="B19" s="1" t="s">
        <v>14</v>
      </c>
      <c r="C19" s="27" t="s">
        <v>15</v>
      </c>
      <c r="D19" s="28">
        <v>43256</v>
      </c>
      <c r="E19" s="29">
        <v>0.55902777777777779</v>
      </c>
      <c r="F19" s="27" t="s">
        <v>106</v>
      </c>
      <c r="G19" s="28">
        <v>43260</v>
      </c>
      <c r="H19" s="31">
        <v>0.3923611111111111</v>
      </c>
      <c r="I19" s="27" t="s">
        <v>105</v>
      </c>
      <c r="J19" s="30"/>
      <c r="K19" s="30"/>
    </row>
    <row r="20" spans="1:11" x14ac:dyDescent="0.2">
      <c r="A20" s="1">
        <f t="shared" si="0"/>
        <v>19</v>
      </c>
      <c r="B20" s="1" t="s">
        <v>19</v>
      </c>
      <c r="C20" s="27" t="s">
        <v>20</v>
      </c>
      <c r="D20" s="28">
        <v>43256</v>
      </c>
      <c r="E20" s="31">
        <v>0.375</v>
      </c>
      <c r="F20" s="27" t="s">
        <v>81</v>
      </c>
      <c r="G20" s="28">
        <v>43260</v>
      </c>
      <c r="H20" s="31">
        <v>0.3923611111111111</v>
      </c>
      <c r="I20" s="27" t="s">
        <v>84</v>
      </c>
      <c r="J20" s="30"/>
      <c r="K20" s="30"/>
    </row>
    <row r="21" spans="1:11" x14ac:dyDescent="0.2">
      <c r="A21" s="1">
        <f t="shared" si="0"/>
        <v>20</v>
      </c>
      <c r="B21" s="1" t="s">
        <v>99</v>
      </c>
      <c r="C21" s="27" t="s">
        <v>100</v>
      </c>
      <c r="D21" s="28">
        <v>43256</v>
      </c>
      <c r="E21" s="29">
        <v>0.46527777777777773</v>
      </c>
      <c r="F21" s="27" t="s">
        <v>87</v>
      </c>
      <c r="G21" s="28">
        <v>43259</v>
      </c>
      <c r="H21" s="29">
        <v>0.86458333333333337</v>
      </c>
      <c r="I21" s="27" t="s">
        <v>85</v>
      </c>
      <c r="J21" s="30"/>
      <c r="K21" s="30"/>
    </row>
    <row r="22" spans="1:11" x14ac:dyDescent="0.2">
      <c r="A22" s="37">
        <f t="shared" si="0"/>
        <v>21</v>
      </c>
      <c r="B22" s="37" t="s">
        <v>76</v>
      </c>
      <c r="C22" s="38" t="s">
        <v>77</v>
      </c>
      <c r="D22" s="32">
        <v>43256</v>
      </c>
      <c r="E22" s="40" t="s">
        <v>117</v>
      </c>
      <c r="F22" s="40"/>
      <c r="G22" s="48">
        <v>43260</v>
      </c>
      <c r="H22" s="40"/>
      <c r="I22" s="40"/>
      <c r="J22" s="30"/>
      <c r="K22" s="30"/>
    </row>
    <row r="23" spans="1:11" x14ac:dyDescent="0.2">
      <c r="A23" s="37">
        <f t="shared" si="0"/>
        <v>22</v>
      </c>
      <c r="B23" s="37" t="s">
        <v>33</v>
      </c>
      <c r="C23" s="38" t="s">
        <v>13</v>
      </c>
      <c r="D23" s="32">
        <v>43256</v>
      </c>
      <c r="E23" s="50">
        <v>0.5</v>
      </c>
      <c r="F23" s="40" t="s">
        <v>111</v>
      </c>
      <c r="G23" s="48">
        <v>43260</v>
      </c>
      <c r="H23" s="50">
        <v>0.47916666666666669</v>
      </c>
      <c r="I23" s="40" t="s">
        <v>112</v>
      </c>
      <c r="J23" s="30"/>
      <c r="K23" s="30"/>
    </row>
    <row r="24" spans="1:11" x14ac:dyDescent="0.2">
      <c r="A24" s="1">
        <f t="shared" si="0"/>
        <v>23</v>
      </c>
      <c r="B24" s="1" t="s">
        <v>70</v>
      </c>
      <c r="C24" s="27" t="s">
        <v>71</v>
      </c>
      <c r="D24" s="36">
        <v>43256</v>
      </c>
      <c r="E24" s="47">
        <v>0.86458333333333337</v>
      </c>
      <c r="F24" s="27" t="s">
        <v>122</v>
      </c>
      <c r="G24" s="28">
        <v>43259</v>
      </c>
      <c r="H24" s="29">
        <v>0.75</v>
      </c>
      <c r="I24" s="27" t="s">
        <v>123</v>
      </c>
      <c r="J24" s="30"/>
      <c r="K24" s="30"/>
    </row>
    <row r="25" spans="1:11" x14ac:dyDescent="0.2">
      <c r="A25" s="37">
        <f t="shared" si="0"/>
        <v>24</v>
      </c>
      <c r="B25" s="37" t="s">
        <v>75</v>
      </c>
      <c r="C25" s="38" t="s">
        <v>109</v>
      </c>
      <c r="D25" s="32">
        <v>43256</v>
      </c>
      <c r="E25" s="33">
        <v>0.375</v>
      </c>
      <c r="F25" s="34" t="s">
        <v>113</v>
      </c>
      <c r="G25" s="32">
        <v>43260</v>
      </c>
      <c r="H25" s="33">
        <v>0.65277777777777779</v>
      </c>
      <c r="I25" s="35" t="s">
        <v>116</v>
      </c>
      <c r="J25" s="30"/>
      <c r="K25" s="30"/>
    </row>
    <row r="26" spans="1:11" x14ac:dyDescent="0.2">
      <c r="A26" s="37">
        <f>A25+1</f>
        <v>25</v>
      </c>
      <c r="B26" s="37" t="s">
        <v>73</v>
      </c>
      <c r="C26" s="38" t="s">
        <v>74</v>
      </c>
      <c r="D26" s="32">
        <v>43256</v>
      </c>
      <c r="E26" s="33">
        <v>0.58333333333333337</v>
      </c>
      <c r="F26" s="34" t="s">
        <v>115</v>
      </c>
      <c r="G26" s="32">
        <v>43260</v>
      </c>
      <c r="H26" s="33">
        <v>0.65277777777777779</v>
      </c>
      <c r="I26" s="35" t="s">
        <v>116</v>
      </c>
      <c r="J26" s="30"/>
      <c r="K26" s="30"/>
    </row>
    <row r="27" spans="1:11" x14ac:dyDescent="0.2">
      <c r="A27" s="1">
        <f>A26+1</f>
        <v>26</v>
      </c>
      <c r="B27" s="1" t="s">
        <v>22</v>
      </c>
      <c r="C27" s="27" t="s">
        <v>23</v>
      </c>
      <c r="D27" s="28">
        <v>43256</v>
      </c>
      <c r="E27" s="29">
        <v>0.55902777777777779</v>
      </c>
      <c r="F27" s="27" t="s">
        <v>106</v>
      </c>
      <c r="G27" s="28">
        <v>43260</v>
      </c>
      <c r="H27" s="31">
        <v>0.3923611111111111</v>
      </c>
      <c r="I27" s="27" t="s">
        <v>105</v>
      </c>
      <c r="J27" s="30"/>
      <c r="K27" s="30"/>
    </row>
    <row r="28" spans="1:11" x14ac:dyDescent="0.2">
      <c r="A28" s="37">
        <f>A27+1</f>
        <v>27</v>
      </c>
      <c r="B28" s="37" t="s">
        <v>39</v>
      </c>
      <c r="C28" s="38" t="s">
        <v>40</v>
      </c>
      <c r="D28" s="32">
        <v>43256</v>
      </c>
      <c r="E28" s="39" t="s">
        <v>117</v>
      </c>
      <c r="F28" s="39"/>
      <c r="G28" s="41">
        <v>43259</v>
      </c>
      <c r="H28" s="39"/>
      <c r="I28" s="39"/>
      <c r="J28" s="30"/>
      <c r="K28" s="30"/>
    </row>
    <row r="29" spans="1:11" x14ac:dyDescent="0.2">
      <c r="C29" s="30"/>
      <c r="D29" s="30"/>
      <c r="E29" s="30"/>
      <c r="F29" s="30"/>
      <c r="G29" s="30"/>
      <c r="H29" s="30"/>
      <c r="I29" s="30"/>
      <c r="J29" s="30"/>
      <c r="K29" s="30"/>
    </row>
  </sheetData>
  <sortState ref="A2:I28">
    <sortCondition ref="B1"/>
  </sortState>
  <mergeCells count="1">
    <mergeCell ref="E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names</vt:lpstr>
      <vt:lpstr>name tags</vt:lpstr>
      <vt:lpstr>hotelquot</vt:lpstr>
      <vt:lpstr>itineraries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Jonathan Odhong', IITA</cp:lastModifiedBy>
  <dcterms:created xsi:type="dcterms:W3CDTF">2018-05-14T13:14:00Z</dcterms:created>
  <dcterms:modified xsi:type="dcterms:W3CDTF">2018-06-01T16:14:48Z</dcterms:modified>
</cp:coreProperties>
</file>